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stb.local\data\DSSF\Commun\01_Certification\Applications\NF411\0_Referentiel\W_Inerties\"/>
    </mc:Choice>
  </mc:AlternateContent>
  <xr:revisionPtr revIDLastSave="0" documentId="13_ncr:1_{D41C25E1-5CED-4B00-9EF6-7CA749ECA345}" xr6:coauthVersionLast="47" xr6:coauthVersionMax="47" xr10:uidLastSave="{00000000-0000-0000-0000-000000000000}"/>
  <bookViews>
    <workbookView xWindow="-108" yWindow="-13068" windowWidth="23256" windowHeight="12576" xr2:uid="{00000000-000D-0000-FFFF-FFFF00000000}"/>
  </bookViews>
  <sheets>
    <sheet name="calcul inertie" sheetId="4" r:id="rId1"/>
    <sheet name="Feuil1" sheetId="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4" l="1"/>
  <c r="I23" i="4"/>
  <c r="L23" i="4" l="1"/>
  <c r="L22" i="4"/>
  <c r="L21" i="4"/>
  <c r="J17" i="4"/>
  <c r="J18" i="4"/>
  <c r="I18" i="4"/>
  <c r="J20" i="4"/>
  <c r="I20" i="4"/>
  <c r="J19" i="4"/>
  <c r="I19" i="4"/>
  <c r="J21" i="4"/>
  <c r="I21" i="4"/>
  <c r="L18" i="4"/>
  <c r="L19" i="4"/>
  <c r="L20" i="4"/>
  <c r="I22" i="4"/>
  <c r="J22" i="4"/>
  <c r="K22" i="4" s="1"/>
  <c r="J23" i="4"/>
  <c r="K23" i="4" s="1"/>
  <c r="L17" i="4"/>
  <c r="K17" i="4" l="1"/>
  <c r="I25" i="4"/>
  <c r="K21" i="4"/>
  <c r="K19" i="4"/>
  <c r="K20" i="4"/>
  <c r="K18" i="4"/>
  <c r="K25" i="4" l="1"/>
  <c r="I26" i="4" s="1"/>
  <c r="M23" i="4" s="1"/>
  <c r="M19" i="4" l="1"/>
  <c r="M21" i="4"/>
  <c r="M20" i="4"/>
  <c r="M18" i="4"/>
  <c r="M22" i="4"/>
  <c r="M17" i="4"/>
  <c r="C18" i="4" l="1"/>
</calcChain>
</file>

<file path=xl/sharedStrings.xml><?xml version="1.0" encoding="utf-8"?>
<sst xmlns="http://schemas.openxmlformats.org/spreadsheetml/2006/main" count="73" uniqueCount="47">
  <si>
    <t>x</t>
  </si>
  <si>
    <t>mm</t>
  </si>
  <si>
    <t>nominale</t>
  </si>
  <si>
    <t>y1</t>
  </si>
  <si>
    <t>y2</t>
  </si>
  <si>
    <t>e</t>
  </si>
  <si>
    <t>nue tolérance mini</t>
  </si>
  <si>
    <t>pli1</t>
  </si>
  <si>
    <t>pli2</t>
  </si>
  <si>
    <t>cm4</t>
  </si>
  <si>
    <t>aire</t>
  </si>
  <si>
    <t>prod</t>
  </si>
  <si>
    <t>I</t>
  </si>
  <si>
    <t>I huyg plis</t>
  </si>
  <si>
    <t>ame</t>
  </si>
  <si>
    <t>aile1</t>
  </si>
  <si>
    <t>aile2</t>
  </si>
  <si>
    <t>ret1</t>
  </si>
  <si>
    <t>ret2</t>
  </si>
  <si>
    <t>somme</t>
  </si>
  <si>
    <t>y centre grav</t>
  </si>
  <si>
    <t>Y cdg</t>
  </si>
  <si>
    <t>aile 2</t>
  </si>
  <si>
    <t>retour d'aile 1</t>
  </si>
  <si>
    <t>retour d'aile 2</t>
  </si>
  <si>
    <t>pli du retour d'aile 1</t>
  </si>
  <si>
    <t>pli du retour d'aile 2</t>
  </si>
  <si>
    <t>I=</t>
  </si>
  <si>
    <t>prise en compte du pli des retours d'ailes uniquement</t>
  </si>
  <si>
    <r>
      <t xml:space="preserve">Inertie à plat </t>
    </r>
    <r>
      <rPr>
        <u/>
        <sz val="10"/>
        <rFont val="Arial"/>
        <family val="2"/>
      </rPr>
      <t>(calcul non normalisé)</t>
    </r>
  </si>
  <si>
    <t>Calcul d'inertie des profilés : cas des fourrures</t>
  </si>
  <si>
    <t>exemple</t>
  </si>
  <si>
    <t>âme</t>
  </si>
  <si>
    <t>aile 1</t>
  </si>
  <si>
    <r>
      <t>z1</t>
    </r>
    <r>
      <rPr>
        <vertAlign val="subscript"/>
        <sz val="10"/>
        <rFont val="Arial"/>
        <family val="2"/>
      </rPr>
      <t>a</t>
    </r>
  </si>
  <si>
    <r>
      <t>z2</t>
    </r>
    <r>
      <rPr>
        <vertAlign val="subscript"/>
        <sz val="10"/>
        <rFont val="Arial"/>
        <family val="2"/>
      </rPr>
      <t>b</t>
    </r>
  </si>
  <si>
    <r>
      <t>z2</t>
    </r>
    <r>
      <rPr>
        <vertAlign val="subscript"/>
        <sz val="10"/>
        <rFont val="Arial"/>
        <family val="2"/>
      </rPr>
      <t>a</t>
    </r>
  </si>
  <si>
    <r>
      <t>z1</t>
    </r>
    <r>
      <rPr>
        <vertAlign val="subscript"/>
        <sz val="10"/>
        <rFont val="Arial"/>
        <family val="2"/>
      </rPr>
      <t>b</t>
    </r>
  </si>
  <si>
    <t>épaisseur nue</t>
  </si>
  <si>
    <r>
      <t>z1</t>
    </r>
    <r>
      <rPr>
        <vertAlign val="subscript"/>
        <sz val="10"/>
        <color rgb="FFC00000"/>
        <rFont val="Arial"/>
        <family val="2"/>
      </rPr>
      <t>b</t>
    </r>
  </si>
  <si>
    <r>
      <t>z2</t>
    </r>
    <r>
      <rPr>
        <vertAlign val="subscript"/>
        <sz val="10"/>
        <color rgb="FFC00000"/>
        <rFont val="Arial"/>
        <family val="2"/>
      </rPr>
      <t>b</t>
    </r>
  </si>
  <si>
    <t>DEVELOPPEMENT DES CALCULS</t>
  </si>
  <si>
    <t>I ame = (x*e^3)/12</t>
  </si>
  <si>
    <r>
      <t>mm</t>
    </r>
    <r>
      <rPr>
        <vertAlign val="superscript"/>
        <sz val="10"/>
        <color theme="1"/>
        <rFont val="Arial"/>
        <family val="2"/>
      </rPr>
      <t>2</t>
    </r>
  </si>
  <si>
    <r>
      <t>mm</t>
    </r>
    <r>
      <rPr>
        <vertAlign val="superscript"/>
        <sz val="10"/>
        <color theme="1"/>
        <rFont val="Arial"/>
        <family val="2"/>
      </rPr>
      <t>3</t>
    </r>
  </si>
  <si>
    <r>
      <t>mm</t>
    </r>
    <r>
      <rPr>
        <vertAlign val="superscript"/>
        <sz val="10"/>
        <color theme="1"/>
        <rFont val="Arial"/>
        <family val="2"/>
      </rPr>
      <t>4</t>
    </r>
  </si>
  <si>
    <t>ΣI = Iame + Iy1 + Iy2 + Iz1a + Iz1b + Iz2a + Iz2b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</si>
</sst>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 x14ac:knownFonts="1">
    <font>
      <sz val="10"/>
      <name val="Arial"/>
    </font>
    <font>
      <sz val="10"/>
      <color indexed="2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indexed="45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vertAlign val="subscript"/>
      <sz val="10"/>
      <name val="Arial"/>
      <family val="2"/>
    </font>
    <font>
      <sz val="10"/>
      <color rgb="FFC00000"/>
      <name val="Arial"/>
      <family val="2"/>
    </font>
    <font>
      <vertAlign val="subscript"/>
      <sz val="10"/>
      <color rgb="FFC00000"/>
      <name val="Arial"/>
      <family val="2"/>
    </font>
    <font>
      <vertAlign val="superscript"/>
      <sz val="10"/>
      <color theme="1"/>
      <name val="Arial"/>
      <family val="2"/>
    </font>
    <font>
      <sz val="16"/>
      <color rgb="FF0070C0"/>
      <name val="Calibri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4" fillId="2" borderId="0" xfId="0" applyFont="1" applyFill="1"/>
    <xf numFmtId="0" fontId="0" fillId="0" borderId="0" xfId="0" applyAlignment="1">
      <alignment horizontal="center"/>
    </xf>
    <xf numFmtId="0" fontId="0" fillId="0" borderId="0" xfId="0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2" fillId="0" borderId="0" xfId="0" applyFont="1" applyAlignment="1">
      <alignment horizontal="left"/>
    </xf>
    <xf numFmtId="0" fontId="6" fillId="0" borderId="0" xfId="0" applyFont="1"/>
    <xf numFmtId="0" fontId="3" fillId="0" borderId="1" xfId="0" applyFont="1" applyBorder="1" applyAlignment="1">
      <alignment horizontal="center"/>
    </xf>
    <xf numFmtId="0" fontId="3" fillId="4" borderId="12" xfId="0" applyFont="1" applyFill="1" applyBorder="1" applyAlignment="1">
      <alignment horizontal="right"/>
    </xf>
    <xf numFmtId="164" fontId="3" fillId="4" borderId="13" xfId="0" applyNumberFormat="1" applyFont="1" applyFill="1" applyBorder="1" applyAlignment="1">
      <alignment horizontal="left"/>
    </xf>
    <xf numFmtId="0" fontId="3" fillId="4" borderId="14" xfId="0" applyFont="1" applyFill="1" applyBorder="1"/>
    <xf numFmtId="0" fontId="2" fillId="0" borderId="0" xfId="0" applyFont="1" applyAlignment="1">
      <alignment horizontal="center"/>
    </xf>
    <xf numFmtId="0" fontId="3" fillId="4" borderId="0" xfId="0" applyFont="1" applyFill="1" applyBorder="1"/>
    <xf numFmtId="0" fontId="2" fillId="0" borderId="5" xfId="0" applyFont="1" applyBorder="1"/>
    <xf numFmtId="0" fontId="2" fillId="0" borderId="0" xfId="0" applyFont="1"/>
    <xf numFmtId="0" fontId="2" fillId="0" borderId="0" xfId="0" applyFont="1" applyAlignment="1">
      <alignment horizontal="right" vertical="top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right" vertical="top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</xdr:colOff>
      <xdr:row>8</xdr:row>
      <xdr:rowOff>150495</xdr:rowOff>
    </xdr:from>
    <xdr:to>
      <xdr:col>3</xdr:col>
      <xdr:colOff>348716</xdr:colOff>
      <xdr:row>10</xdr:row>
      <xdr:rowOff>19299</xdr:rowOff>
    </xdr:to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id="{9353E93C-8A7E-4011-BEE1-A62A0FF6DF57}"/>
            </a:ext>
          </a:extLst>
        </xdr:cNvPr>
        <xdr:cNvSpPr txBox="1">
          <a:spLocks noChangeArrowheads="1"/>
        </xdr:cNvSpPr>
      </xdr:nvSpPr>
      <xdr:spPr bwMode="auto">
        <a:xfrm>
          <a:off x="1826895" y="1417320"/>
          <a:ext cx="312521" cy="20217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z1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17145</xdr:colOff>
      <xdr:row>2</xdr:row>
      <xdr:rowOff>142875</xdr:rowOff>
    </xdr:from>
    <xdr:to>
      <xdr:col>3</xdr:col>
      <xdr:colOff>329666</xdr:colOff>
      <xdr:row>4</xdr:row>
      <xdr:rowOff>9525</xdr:rowOff>
    </xdr:to>
    <xdr:sp macro="" textlink="">
      <xdr:nvSpPr>
        <xdr:cNvPr id="3081" name="Text Box 9">
          <a:extLst>
            <a:ext uri="{FF2B5EF4-FFF2-40B4-BE49-F238E27FC236}">
              <a16:creationId xmlns:a16="http://schemas.microsoft.com/office/drawing/2014/main" id="{76B31C7D-4AAF-4F29-8A6B-F39469BD1A61}"/>
            </a:ext>
          </a:extLst>
        </xdr:cNvPr>
        <xdr:cNvSpPr txBox="1">
          <a:spLocks noChangeArrowheads="1"/>
        </xdr:cNvSpPr>
      </xdr:nvSpPr>
      <xdr:spPr bwMode="auto">
        <a:xfrm>
          <a:off x="1807845" y="590550"/>
          <a:ext cx="312521" cy="200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z2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17145</xdr:colOff>
      <xdr:row>3</xdr:row>
      <xdr:rowOff>71438</xdr:rowOff>
    </xdr:from>
    <xdr:to>
      <xdr:col>3</xdr:col>
      <xdr:colOff>17145</xdr:colOff>
      <xdr:row>3</xdr:row>
      <xdr:rowOff>71438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5183E169-B453-4074-8648-03DAF1B85CC9}"/>
            </a:ext>
          </a:extLst>
        </xdr:cNvPr>
        <xdr:cNvCxnSpPr>
          <a:stCxn id="3081" idx="1"/>
          <a:endCxn id="3081" idx="1"/>
        </xdr:cNvCxnSpPr>
      </xdr:nvCxnSpPr>
      <xdr:spPr>
        <a:xfrm>
          <a:off x="1360170" y="690563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558800</xdr:colOff>
      <xdr:row>3</xdr:row>
      <xdr:rowOff>82552</xdr:rowOff>
    </xdr:from>
    <xdr:to>
      <xdr:col>2</xdr:col>
      <xdr:colOff>558800</xdr:colOff>
      <xdr:row>4</xdr:row>
      <xdr:rowOff>19050</xdr:rowOff>
    </xdr:to>
    <xdr:cxnSp macro="">
      <xdr:nvCxnSpPr>
        <xdr:cNvPr id="25" name="Connecteur droit 24">
          <a:extLst>
            <a:ext uri="{FF2B5EF4-FFF2-40B4-BE49-F238E27FC236}">
              <a16:creationId xmlns:a16="http://schemas.microsoft.com/office/drawing/2014/main" id="{64214FF1-DE2C-41D8-A738-17C28832D79F}"/>
            </a:ext>
          </a:extLst>
        </xdr:cNvPr>
        <xdr:cNvCxnSpPr/>
      </xdr:nvCxnSpPr>
      <xdr:spPr>
        <a:xfrm flipV="1">
          <a:off x="1362075" y="704852"/>
          <a:ext cx="0" cy="95248"/>
        </a:xfrm>
        <a:prstGeom prst="line">
          <a:avLst/>
        </a:prstGeom>
        <a:ln w="22225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8</xdr:row>
      <xdr:rowOff>180977</xdr:rowOff>
    </xdr:from>
    <xdr:to>
      <xdr:col>2</xdr:col>
      <xdr:colOff>561975</xdr:colOff>
      <xdr:row>9</xdr:row>
      <xdr:rowOff>76200</xdr:rowOff>
    </xdr:to>
    <xdr:cxnSp macro="">
      <xdr:nvCxnSpPr>
        <xdr:cNvPr id="36" name="Connecteur droit 35">
          <a:extLst>
            <a:ext uri="{FF2B5EF4-FFF2-40B4-BE49-F238E27FC236}">
              <a16:creationId xmlns:a16="http://schemas.microsoft.com/office/drawing/2014/main" id="{5D161D54-E3A3-499E-9253-8B31182B8045}"/>
            </a:ext>
          </a:extLst>
        </xdr:cNvPr>
        <xdr:cNvCxnSpPr/>
      </xdr:nvCxnSpPr>
      <xdr:spPr>
        <a:xfrm flipV="1">
          <a:off x="1362075" y="1485902"/>
          <a:ext cx="0" cy="95248"/>
        </a:xfrm>
        <a:prstGeom prst="line">
          <a:avLst/>
        </a:prstGeom>
        <a:ln w="22225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7937</xdr:colOff>
      <xdr:row>4</xdr:row>
      <xdr:rowOff>61913</xdr:rowOff>
    </xdr:from>
    <xdr:to>
      <xdr:col>2</xdr:col>
      <xdr:colOff>195262</xdr:colOff>
      <xdr:row>4</xdr:row>
      <xdr:rowOff>61913</xdr:rowOff>
    </xdr:to>
    <xdr:cxnSp macro="">
      <xdr:nvCxnSpPr>
        <xdr:cNvPr id="37" name="Connecteur droit avec flèche 36">
          <a:extLst>
            <a:ext uri="{FF2B5EF4-FFF2-40B4-BE49-F238E27FC236}">
              <a16:creationId xmlns:a16="http://schemas.microsoft.com/office/drawing/2014/main" id="{D9D1D446-16C9-4531-9335-9F494A3FB622}"/>
            </a:ext>
          </a:extLst>
        </xdr:cNvPr>
        <xdr:cNvCxnSpPr/>
      </xdr:nvCxnSpPr>
      <xdr:spPr>
        <a:xfrm rot="-5400000" flipV="1">
          <a:off x="908050" y="749300"/>
          <a:ext cx="0" cy="1873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328613</xdr:colOff>
      <xdr:row>4</xdr:row>
      <xdr:rowOff>61914</xdr:rowOff>
    </xdr:from>
    <xdr:to>
      <xdr:col>1</xdr:col>
      <xdr:colOff>522288</xdr:colOff>
      <xdr:row>4</xdr:row>
      <xdr:rowOff>61914</xdr:rowOff>
    </xdr:to>
    <xdr:cxnSp macro="">
      <xdr:nvCxnSpPr>
        <xdr:cNvPr id="38" name="Connecteur droit avec flèche 37">
          <a:extLst>
            <a:ext uri="{FF2B5EF4-FFF2-40B4-BE49-F238E27FC236}">
              <a16:creationId xmlns:a16="http://schemas.microsoft.com/office/drawing/2014/main" id="{E8AB4B85-F032-4833-BB03-2788EF59C7D3}"/>
            </a:ext>
          </a:extLst>
        </xdr:cNvPr>
        <xdr:cNvCxnSpPr/>
      </xdr:nvCxnSpPr>
      <xdr:spPr>
        <a:xfrm rot="5400000" flipV="1">
          <a:off x="704851" y="746126"/>
          <a:ext cx="0" cy="1936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showGridLines="0" tabSelected="1" zoomScale="115" zoomScaleNormal="115" workbookViewId="0">
      <selection activeCell="H4" sqref="H4"/>
    </sheetView>
  </sheetViews>
  <sheetFormatPr baseColWidth="10" defaultColWidth="9.15234375" defaultRowHeight="12.45" x14ac:dyDescent="0.3"/>
  <cols>
    <col min="1" max="1" width="4" customWidth="1"/>
    <col min="2" max="2" width="7.53515625" customWidth="1"/>
    <col min="3" max="3" width="8.53515625" customWidth="1"/>
    <col min="4" max="4" width="5.3828125" customWidth="1"/>
    <col min="5" max="5" width="10.53515625" customWidth="1"/>
    <col min="6" max="6" width="23.15234375" customWidth="1"/>
    <col min="7" max="8" width="11.3828125" customWidth="1"/>
    <col min="9" max="13" width="18.69140625" customWidth="1"/>
    <col min="14" max="257" width="11.3828125" customWidth="1"/>
  </cols>
  <sheetData>
    <row r="1" spans="2:14" s="1" customFormat="1" ht="22.5" customHeight="1" x14ac:dyDescent="0.4">
      <c r="B1" s="5" t="s">
        <v>30</v>
      </c>
      <c r="L1" s="3"/>
      <c r="M1" s="2"/>
    </row>
    <row r="2" spans="2:14" ht="12.9" thickBot="1" x14ac:dyDescent="0.35"/>
    <row r="3" spans="2:14" ht="12.9" thickBot="1" x14ac:dyDescent="0.35">
      <c r="C3" s="32" t="s">
        <v>4</v>
      </c>
      <c r="H3" s="28" t="s">
        <v>31</v>
      </c>
    </row>
    <row r="4" spans="2:14" x14ac:dyDescent="0.3">
      <c r="B4" s="36" t="s">
        <v>5</v>
      </c>
      <c r="C4" s="8"/>
      <c r="D4" s="9"/>
      <c r="E4" s="6" t="s">
        <v>0</v>
      </c>
      <c r="F4" t="s">
        <v>32</v>
      </c>
      <c r="G4" s="6" t="s">
        <v>0</v>
      </c>
      <c r="H4" s="44">
        <v>47</v>
      </c>
      <c r="I4" t="s">
        <v>1</v>
      </c>
      <c r="J4" t="s">
        <v>2</v>
      </c>
    </row>
    <row r="5" spans="2:14" ht="14.15" x14ac:dyDescent="0.3">
      <c r="C5" s="40" t="s">
        <v>40</v>
      </c>
      <c r="D5" s="11"/>
      <c r="E5" s="6" t="s">
        <v>3</v>
      </c>
      <c r="F5" t="s">
        <v>33</v>
      </c>
      <c r="G5" s="6" t="s">
        <v>3</v>
      </c>
      <c r="H5" s="44">
        <v>17.2</v>
      </c>
      <c r="I5" t="s">
        <v>1</v>
      </c>
      <c r="J5" t="s">
        <v>2</v>
      </c>
    </row>
    <row r="6" spans="2:14" x14ac:dyDescent="0.3">
      <c r="C6" s="9"/>
      <c r="D6" s="11"/>
      <c r="E6" s="6" t="s">
        <v>4</v>
      </c>
      <c r="F6" t="s">
        <v>22</v>
      </c>
      <c r="G6" s="6" t="s">
        <v>4</v>
      </c>
      <c r="H6" s="44">
        <v>17.2</v>
      </c>
      <c r="I6" t="s">
        <v>1</v>
      </c>
    </row>
    <row r="7" spans="2:14" ht="14.15" x14ac:dyDescent="0.4">
      <c r="C7" s="34" t="s">
        <v>0</v>
      </c>
      <c r="D7" s="11"/>
      <c r="E7" s="32" t="s">
        <v>34</v>
      </c>
      <c r="F7" t="s">
        <v>23</v>
      </c>
      <c r="G7" s="32" t="s">
        <v>34</v>
      </c>
      <c r="H7" s="44">
        <v>6</v>
      </c>
      <c r="I7" t="s">
        <v>1</v>
      </c>
      <c r="J7" t="s">
        <v>2</v>
      </c>
    </row>
    <row r="8" spans="2:14" ht="14.15" x14ac:dyDescent="0.4">
      <c r="C8" s="9"/>
      <c r="D8" s="11"/>
      <c r="E8" s="32" t="s">
        <v>36</v>
      </c>
      <c r="F8" t="s">
        <v>24</v>
      </c>
      <c r="G8" s="32" t="s">
        <v>36</v>
      </c>
      <c r="H8" s="44">
        <v>6</v>
      </c>
      <c r="I8" t="s">
        <v>1</v>
      </c>
    </row>
    <row r="9" spans="2:14" ht="14.15" x14ac:dyDescent="0.4">
      <c r="C9" s="39" t="s">
        <v>39</v>
      </c>
      <c r="D9" s="11"/>
      <c r="E9" s="6" t="s">
        <v>5</v>
      </c>
      <c r="F9" s="35" t="s">
        <v>38</v>
      </c>
      <c r="G9" s="6" t="s">
        <v>5</v>
      </c>
      <c r="H9" s="44">
        <v>0.56000000000000005</v>
      </c>
      <c r="I9" t="s">
        <v>1</v>
      </c>
      <c r="J9" t="s">
        <v>6</v>
      </c>
    </row>
    <row r="10" spans="2:14" ht="14.6" thickBot="1" x14ac:dyDescent="0.45">
      <c r="C10" s="10"/>
      <c r="D10" s="9"/>
      <c r="E10" s="38" t="s">
        <v>39</v>
      </c>
      <c r="F10" s="37" t="s">
        <v>25</v>
      </c>
      <c r="G10" s="32" t="s">
        <v>37</v>
      </c>
      <c r="H10" s="44">
        <v>2</v>
      </c>
      <c r="I10" t="s">
        <v>1</v>
      </c>
    </row>
    <row r="11" spans="2:14" ht="14.6" thickBot="1" x14ac:dyDescent="0.45">
      <c r="C11" s="32" t="s">
        <v>3</v>
      </c>
      <c r="E11" s="38" t="s">
        <v>40</v>
      </c>
      <c r="F11" s="37" t="s">
        <v>26</v>
      </c>
      <c r="G11" s="32" t="s">
        <v>35</v>
      </c>
      <c r="H11" s="45">
        <v>2</v>
      </c>
      <c r="I11" t="s">
        <v>1</v>
      </c>
    </row>
    <row r="14" spans="2:14" ht="12.9" thickBot="1" x14ac:dyDescent="0.35"/>
    <row r="15" spans="2:14" x14ac:dyDescent="0.3">
      <c r="B15" s="27" t="s">
        <v>29</v>
      </c>
      <c r="H15" s="12"/>
      <c r="I15" s="14" t="s">
        <v>10</v>
      </c>
      <c r="J15" s="15" t="s">
        <v>20</v>
      </c>
      <c r="K15" s="15" t="s">
        <v>11</v>
      </c>
      <c r="L15" s="15" t="s">
        <v>12</v>
      </c>
      <c r="M15" s="16" t="s">
        <v>13</v>
      </c>
      <c r="N15" s="6"/>
    </row>
    <row r="16" spans="2:14" ht="14.6" thickBot="1" x14ac:dyDescent="0.35">
      <c r="B16" s="26" t="s">
        <v>28</v>
      </c>
      <c r="H16" s="12"/>
      <c r="I16" s="17" t="s">
        <v>43</v>
      </c>
      <c r="J16" s="18" t="s">
        <v>1</v>
      </c>
      <c r="K16" s="18" t="s">
        <v>44</v>
      </c>
      <c r="L16" s="18" t="s">
        <v>45</v>
      </c>
      <c r="M16" s="19" t="s">
        <v>45</v>
      </c>
      <c r="N16" s="6"/>
    </row>
    <row r="17" spans="1:14" ht="12.9" thickBot="1" x14ac:dyDescent="0.35">
      <c r="H17" s="23" t="s">
        <v>14</v>
      </c>
      <c r="I17" s="14">
        <f>H4*H9</f>
        <v>26.320000000000004</v>
      </c>
      <c r="J17" s="15">
        <f>H9/2</f>
        <v>0.28000000000000003</v>
      </c>
      <c r="K17" s="15">
        <f t="shared" ref="K17:K23" si="0">J17*I17</f>
        <v>7.3696000000000019</v>
      </c>
      <c r="L17" s="15">
        <f>H4*H9^3/12</f>
        <v>0.68782933333333351</v>
      </c>
      <c r="M17" s="16">
        <f t="shared" ref="M17:M23" si="1">L17+I17*ABS($I$26-J17)^2</f>
        <v>821.98420202062732</v>
      </c>
      <c r="N17" s="6"/>
    </row>
    <row r="18" spans="1:14" ht="12.9" thickBot="1" x14ac:dyDescent="0.35">
      <c r="B18" s="29" t="s">
        <v>27</v>
      </c>
      <c r="C18" s="30">
        <f>SUM(M17:M23)/10000</f>
        <v>0.24126699813318536</v>
      </c>
      <c r="D18" s="31" t="s">
        <v>9</v>
      </c>
      <c r="E18" s="33"/>
      <c r="H18" s="24" t="s">
        <v>15</v>
      </c>
      <c r="I18" s="17">
        <f>H9*(H5-H9)</f>
        <v>9.3184000000000005</v>
      </c>
      <c r="J18" s="18">
        <f>H9+(H5-H9)/2</f>
        <v>8.8800000000000008</v>
      </c>
      <c r="K18" s="18">
        <f t="shared" si="0"/>
        <v>82.747392000000005</v>
      </c>
      <c r="L18" s="18">
        <f>H9*(H5-H9)^3/12</f>
        <v>215.01400405333337</v>
      </c>
      <c r="M18" s="19">
        <f t="shared" si="1"/>
        <v>299.65978441235347</v>
      </c>
      <c r="N18" s="6"/>
    </row>
    <row r="19" spans="1:14" x14ac:dyDescent="0.3">
      <c r="H19" s="24" t="s">
        <v>16</v>
      </c>
      <c r="I19" s="17">
        <f>H9*(H6-H9)</f>
        <v>9.3184000000000005</v>
      </c>
      <c r="J19" s="18">
        <f>H9+(H6-H9)/2</f>
        <v>8.8800000000000008</v>
      </c>
      <c r="K19" s="18">
        <f t="shared" si="0"/>
        <v>82.747392000000005</v>
      </c>
      <c r="L19" s="18">
        <f>H9*(H6-H9)^3/12</f>
        <v>215.01400405333337</v>
      </c>
      <c r="M19" s="19">
        <f t="shared" si="1"/>
        <v>299.65978441235347</v>
      </c>
      <c r="N19" s="6"/>
    </row>
    <row r="20" spans="1:14" x14ac:dyDescent="0.3">
      <c r="H20" s="24" t="s">
        <v>17</v>
      </c>
      <c r="I20" s="17">
        <f>H9*(H$7-H9)</f>
        <v>3.0464000000000002</v>
      </c>
      <c r="J20" s="18">
        <f>H5-H9/2</f>
        <v>16.919999999999998</v>
      </c>
      <c r="K20" s="18">
        <f t="shared" si="0"/>
        <v>51.545088</v>
      </c>
      <c r="L20" s="18">
        <f>(H7-H9)*H9^3/12</f>
        <v>7.9612586666666679E-2</v>
      </c>
      <c r="M20" s="19">
        <f t="shared" si="1"/>
        <v>372.31675342257569</v>
      </c>
      <c r="N20" s="6"/>
    </row>
    <row r="21" spans="1:14" x14ac:dyDescent="0.3">
      <c r="H21" s="24" t="s">
        <v>18</v>
      </c>
      <c r="I21" s="17">
        <f>H9*(H8-H9)</f>
        <v>3.0464000000000002</v>
      </c>
      <c r="J21" s="18">
        <f>H6-H9/2</f>
        <v>16.919999999999998</v>
      </c>
      <c r="K21" s="18">
        <f t="shared" si="0"/>
        <v>51.545088</v>
      </c>
      <c r="L21" s="18">
        <f>(H8-H9)*H9^3/12</f>
        <v>7.9612586666666679E-2</v>
      </c>
      <c r="M21" s="19">
        <f t="shared" si="1"/>
        <v>372.31675342257569</v>
      </c>
      <c r="N21" s="6"/>
    </row>
    <row r="22" spans="1:14" x14ac:dyDescent="0.3">
      <c r="H22" s="24" t="s">
        <v>7</v>
      </c>
      <c r="I22" s="17">
        <f>H10*H9</f>
        <v>1.1200000000000001</v>
      </c>
      <c r="J22" s="18">
        <f>H5-1.5*H9</f>
        <v>16.36</v>
      </c>
      <c r="K22" s="18">
        <f t="shared" si="0"/>
        <v>18.3232</v>
      </c>
      <c r="L22" s="18">
        <f>H9^3/12*H10</f>
        <v>2.9269333333333342E-2</v>
      </c>
      <c r="M22" s="19">
        <f t="shared" si="1"/>
        <v>123.36635182068402</v>
      </c>
      <c r="N22" s="6"/>
    </row>
    <row r="23" spans="1:14" ht="12.9" thickBot="1" x14ac:dyDescent="0.35">
      <c r="H23" s="25" t="s">
        <v>8</v>
      </c>
      <c r="I23" s="20">
        <f>H11*H9</f>
        <v>1.1200000000000001</v>
      </c>
      <c r="J23" s="21">
        <f>H6-1.5*H9</f>
        <v>16.36</v>
      </c>
      <c r="K23" s="21">
        <f t="shared" si="0"/>
        <v>18.3232</v>
      </c>
      <c r="L23" s="21">
        <f>H9^3/12*H11</f>
        <v>2.9269333333333342E-2</v>
      </c>
      <c r="M23" s="22">
        <f t="shared" si="1"/>
        <v>123.36635182068402</v>
      </c>
      <c r="N23" s="6"/>
    </row>
    <row r="24" spans="1:14" ht="12.9" thickBot="1" x14ac:dyDescent="0.35">
      <c r="C24" s="4"/>
      <c r="H24" s="12"/>
      <c r="I24" s="13"/>
      <c r="J24" s="13"/>
      <c r="K24" s="13"/>
      <c r="L24" s="13"/>
      <c r="M24" s="13"/>
      <c r="N24" s="6"/>
    </row>
    <row r="25" spans="1:14" x14ac:dyDescent="0.3">
      <c r="H25" s="23" t="s">
        <v>19</v>
      </c>
      <c r="I25" s="15">
        <f>SUM(I17:I23)</f>
        <v>53.289599999999993</v>
      </c>
      <c r="J25" s="15"/>
      <c r="K25" s="16">
        <f>SUM(K17:K23)</f>
        <v>312.60095999999999</v>
      </c>
      <c r="L25" s="13"/>
      <c r="M25" s="13"/>
      <c r="N25" s="6"/>
    </row>
    <row r="26" spans="1:14" ht="12.9" thickBot="1" x14ac:dyDescent="0.35">
      <c r="C26" s="4"/>
      <c r="H26" s="25" t="s">
        <v>21</v>
      </c>
      <c r="I26" s="21">
        <f>K25/I25</f>
        <v>5.8660781841109717</v>
      </c>
      <c r="J26" s="21"/>
      <c r="K26" s="22"/>
      <c r="L26" s="13"/>
      <c r="M26" s="13"/>
      <c r="N26" s="6"/>
    </row>
    <row r="27" spans="1:14" x14ac:dyDescent="0.3">
      <c r="C27" s="4"/>
      <c r="D27" s="7"/>
      <c r="E27" s="7"/>
      <c r="H27" s="12"/>
      <c r="I27" s="13"/>
      <c r="J27" s="13"/>
      <c r="K27" s="13"/>
      <c r="L27" s="13"/>
      <c r="M27" s="13"/>
      <c r="N27" s="6"/>
    </row>
    <row r="28" spans="1:14" x14ac:dyDescent="0.3">
      <c r="H28" s="12"/>
      <c r="I28" s="13"/>
      <c r="J28" s="13"/>
      <c r="K28" s="13"/>
      <c r="L28" s="13"/>
      <c r="M28" s="13"/>
      <c r="N28" s="6"/>
    </row>
    <row r="29" spans="1:14" x14ac:dyDescent="0.3">
      <c r="A29" t="s">
        <v>41</v>
      </c>
      <c r="H29" s="12"/>
      <c r="I29" s="12"/>
      <c r="J29" s="12"/>
      <c r="K29" s="12"/>
      <c r="L29" s="12"/>
      <c r="M29" s="12"/>
    </row>
    <row r="30" spans="1:14" ht="20.6" x14ac:dyDescent="0.3">
      <c r="A30" s="42" t="s">
        <v>42</v>
      </c>
    </row>
    <row r="31" spans="1:14" ht="20.6" x14ac:dyDescent="0.55000000000000004">
      <c r="A31" s="41" t="s">
        <v>46</v>
      </c>
    </row>
    <row r="33" spans="1:1" ht="19.75" x14ac:dyDescent="0.45">
      <c r="A33" s="43"/>
    </row>
  </sheetData>
  <sheetProtection algorithmName="SHA-512" hashValue="xOr7kDwBdjT/kGbhrK79u0KKdLw9VPaTEGZSSUQhTyDbc+q3HeFT3Rks0MIOOZPFapHvAO1k3tdRcPhKh51Mxg==" saltValue="lbCJ6HwO/Qm8wK7R0VRlCg==" spinCount="100000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9ABEF-31F8-47FC-BBC7-D1C6AC370EDE}">
  <dimension ref="A1:A8"/>
  <sheetViews>
    <sheetView workbookViewId="0">
      <selection sqref="A1:A6"/>
    </sheetView>
  </sheetViews>
  <sheetFormatPr baseColWidth="10" defaultRowHeight="12.45" x14ac:dyDescent="0.3"/>
  <sheetData>
    <row r="1" spans="1:1" x14ac:dyDescent="0.3">
      <c r="A1" t="s">
        <v>41</v>
      </c>
    </row>
    <row r="4" spans="1:1" s="43" customFormat="1" ht="20.6" x14ac:dyDescent="0.45">
      <c r="A4" s="42" t="s">
        <v>42</v>
      </c>
    </row>
    <row r="5" spans="1:1" s="43" customFormat="1" ht="19.75" x14ac:dyDescent="0.45"/>
    <row r="6" spans="1:1" s="43" customFormat="1" ht="20.6" x14ac:dyDescent="0.55000000000000004">
      <c r="A6" s="41" t="s">
        <v>46</v>
      </c>
    </row>
    <row r="7" spans="1:1" s="43" customFormat="1" ht="19.75" x14ac:dyDescent="0.45"/>
    <row r="8" spans="1:1" s="43" customFormat="1" ht="19.75" x14ac:dyDescent="0.4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 inertie</vt:lpstr>
      <vt:lpstr>Feuil1</vt:lpstr>
    </vt:vector>
  </TitlesOfParts>
  <Manager/>
  <Company>Lafarge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Jonathan.Bruckert</dc:creator>
  <cp:keywords/>
  <dc:description/>
  <cp:lastModifiedBy>GIRY Sylvain</cp:lastModifiedBy>
  <cp:revision/>
  <dcterms:created xsi:type="dcterms:W3CDTF">2011-01-24T10:51:28Z</dcterms:created>
  <dcterms:modified xsi:type="dcterms:W3CDTF">2023-11-30T15:07:31Z</dcterms:modified>
  <cp:category/>
  <cp:contentStatus/>
</cp:coreProperties>
</file>